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6AD8459-7156-49C0-AB24-3E4E1963E0F9}" xr6:coauthVersionLast="38" xr6:coauthVersionMax="47" xr10:uidLastSave="{00000000-0000-0000-0000-000000000000}"/>
  <bookViews>
    <workbookView xWindow="0" yWindow="0" windowWidth="28515" windowHeight="11550" activeTab="1" xr2:uid="{00000000-000D-0000-FFFF-FFFF00000000}"/>
  </bookViews>
  <sheets>
    <sheet name="ГЗ на 2020г." sheetId="1" r:id="rId1"/>
    <sheet name="ГЗ 2024" sheetId="6" r:id="rId2"/>
    <sheet name="Лист2" sheetId="2" r:id="rId3"/>
    <sheet name="Лист3" sheetId="3" r:id="rId4"/>
    <sheet name="Лист4" sheetId="4" r:id="rId5"/>
    <sheet name="Лист5" sheetId="5" r:id="rId6"/>
  </sheets>
  <definedNames>
    <definedName name="_xlnm.Print_Titles" localSheetId="1">'ГЗ 2024'!$5:$5</definedName>
    <definedName name="_xlnm.Print_Titles" localSheetId="0">'ГЗ на 2020г.'!$5:$5</definedName>
    <definedName name="_xlnm.Print_Area" localSheetId="1">'ГЗ 2024'!$A$1:$L$25</definedName>
    <definedName name="_xlnm.Print_Area" localSheetId="0">'ГЗ на 2020г.'!$A$1:$I$35</definedName>
  </definedNames>
  <calcPr calcId="179021"/>
</workbook>
</file>

<file path=xl/calcChain.xml><?xml version="1.0" encoding="utf-8"?>
<calcChain xmlns="http://schemas.openxmlformats.org/spreadsheetml/2006/main">
  <c r="H20" i="6" l="1"/>
  <c r="G20" i="6"/>
  <c r="H13" i="6" l="1"/>
  <c r="H12" i="6"/>
  <c r="H11" i="6"/>
  <c r="H8" i="6"/>
  <c r="H9" i="6"/>
  <c r="G9" i="6"/>
  <c r="G8" i="6"/>
  <c r="L13" i="6"/>
  <c r="L12" i="6"/>
  <c r="L11" i="6"/>
  <c r="L10" i="6"/>
  <c r="L9" i="6"/>
  <c r="L8" i="6"/>
  <c r="L7" i="6"/>
  <c r="K9" i="6"/>
  <c r="K8" i="6"/>
  <c r="H23" i="6"/>
  <c r="G23" i="6"/>
  <c r="H22" i="6"/>
  <c r="G22" i="6"/>
  <c r="H21" i="6"/>
  <c r="G21" i="6"/>
  <c r="H19" i="6"/>
  <c r="G19" i="6"/>
  <c r="H18" i="6"/>
  <c r="G18" i="6"/>
  <c r="H17" i="6"/>
  <c r="G17" i="6"/>
  <c r="H15" i="6"/>
  <c r="G15" i="6"/>
  <c r="H14" i="6"/>
  <c r="G14" i="6"/>
  <c r="G13" i="6"/>
  <c r="G12" i="6"/>
  <c r="G11" i="6"/>
  <c r="H10" i="6"/>
  <c r="G10" i="6"/>
  <c r="K10" i="6"/>
  <c r="H7" i="6"/>
  <c r="G7" i="6"/>
  <c r="K7" i="6"/>
  <c r="H6" i="6"/>
  <c r="G6" i="6"/>
  <c r="K13" i="6"/>
  <c r="K12" i="6"/>
  <c r="K11" i="6"/>
  <c r="E25" i="1"/>
  <c r="G25" i="1" s="1"/>
  <c r="I25" i="1" s="1"/>
  <c r="H14" i="1"/>
  <c r="H13" i="1"/>
  <c r="H12" i="1"/>
  <c r="H10" i="1"/>
  <c r="H9" i="1"/>
  <c r="H8" i="1"/>
  <c r="G9" i="1"/>
  <c r="I9" i="1" s="1"/>
  <c r="E10" i="1"/>
  <c r="G10" i="1" s="1"/>
  <c r="E9" i="1"/>
  <c r="G11" i="1"/>
  <c r="I11" i="1" s="1"/>
  <c r="D26" i="1"/>
  <c r="C26" i="1"/>
  <c r="E24" i="1"/>
  <c r="G24" i="1" s="1"/>
  <c r="I24" i="1" s="1"/>
  <c r="E23" i="1"/>
  <c r="G23" i="1" s="1"/>
  <c r="I23" i="1" s="1"/>
  <c r="E16" i="1"/>
  <c r="G16" i="1" s="1"/>
  <c r="I16" i="1" s="1"/>
  <c r="E22" i="1"/>
  <c r="G22" i="1" s="1"/>
  <c r="I22" i="1" s="1"/>
  <c r="E21" i="1"/>
  <c r="G21" i="1" s="1"/>
  <c r="I21" i="1" s="1"/>
  <c r="E20" i="1"/>
  <c r="G20" i="1" s="1"/>
  <c r="I20" i="1" s="1"/>
  <c r="E19" i="1"/>
  <c r="G19" i="1" s="1"/>
  <c r="I19" i="1" s="1"/>
  <c r="E18" i="1"/>
  <c r="G18" i="1" s="1"/>
  <c r="I18" i="1" s="1"/>
  <c r="E17" i="1"/>
  <c r="G17" i="1" s="1"/>
  <c r="I17" i="1" s="1"/>
  <c r="E15" i="1"/>
  <c r="G15" i="1" s="1"/>
  <c r="I15" i="1" s="1"/>
  <c r="E14" i="1"/>
  <c r="G14" i="1" s="1"/>
  <c r="I14" i="1" s="1"/>
  <c r="E13" i="1"/>
  <c r="G13" i="1" s="1"/>
  <c r="I13" i="1" s="1"/>
  <c r="E12" i="1"/>
  <c r="G12" i="1" s="1"/>
  <c r="I12" i="1" s="1"/>
  <c r="E8" i="1"/>
  <c r="G8" i="1" s="1"/>
  <c r="E7" i="1"/>
  <c r="H26" i="1"/>
  <c r="E6" i="1"/>
  <c r="I7" i="1"/>
  <c r="I6" i="1"/>
  <c r="I10" i="1" l="1"/>
  <c r="E26" i="1"/>
  <c r="I8" i="1"/>
  <c r="G26" i="1"/>
  <c r="I26" i="1" l="1"/>
</calcChain>
</file>

<file path=xl/sharedStrings.xml><?xml version="1.0" encoding="utf-8"?>
<sst xmlns="http://schemas.openxmlformats.org/spreadsheetml/2006/main" count="64" uniqueCount="55">
  <si>
    <t>№ п/п</t>
  </si>
  <si>
    <t>Отделения срочного социального обслуживания</t>
  </si>
  <si>
    <t xml:space="preserve">Отделения психолого педагогической помощи </t>
  </si>
  <si>
    <t xml:space="preserve">Итого: </t>
  </si>
  <si>
    <t>Стационар ул.Советская,д.6</t>
  </si>
  <si>
    <t>Бесплатно</t>
  </si>
  <si>
    <t>Платно</t>
  </si>
  <si>
    <t>Наименование услуги</t>
  </si>
  <si>
    <t>Финансирование на 1-го человека в год</t>
  </si>
  <si>
    <t>Оказание платных услуг в рамках ГЗ</t>
  </si>
  <si>
    <t>Стационар пос.Новый (32 человека ежедневно)</t>
  </si>
  <si>
    <t>ВСЕГО СРЕДНЕГОДОВОЙ ОБЪЕМ ПОЛУЧАТЕЛЕЙ СОЦИАЛЬНЫХ УСЛУГ</t>
  </si>
  <si>
    <t>Предоставление социального обслуживания в форме социального обслуживания на дому (Микро-центр)</t>
  </si>
  <si>
    <t>МОЩНОСТЬ С ФИНАНСИРОВАНИЕМ И ОБЪЕМОМ ПЛАТНЫХ УСЛУГ В РАМКАХ ГЗ
ГАУСО МО "КЦСОиР "Журавушка" на 2020г.</t>
  </si>
  <si>
    <t>Финансирование по учреждению на 2020г.</t>
  </si>
  <si>
    <t>Итого финансирование субсидии для выполнения ГЗ в 2020г.</t>
  </si>
  <si>
    <t>Отделение реабилитации старше 18 лет  (ул.Советская,д.6)</t>
  </si>
  <si>
    <t>Отделение реабилитации старше 18 лет (пр-кт Ленина,д.14)</t>
  </si>
  <si>
    <t>Отделение реабилитации старше 18 лет (Трудовые мастерские)</t>
  </si>
  <si>
    <t>Предоставление питания в отделении реабилитации старше 18 лет (ул.Советская,д.6)</t>
  </si>
  <si>
    <t>Отделение реабилитации старше 18 лет (пос.Шувое)</t>
  </si>
  <si>
    <t>Отделение реабилитации старше 18  лет (д.Юрцово)</t>
  </si>
  <si>
    <t>Отделение реабилитации старше 18 лет  (д.Б.Гридино)</t>
  </si>
  <si>
    <t>Предоставление питания в отделении реабилитации до 18  лет (пер.1-й Русанцевский,д.44)</t>
  </si>
  <si>
    <t>Отделение реабилитации до 18 лет (пер.1-й Русанцевский,д.44)</t>
  </si>
  <si>
    <t>Отделение реабилитации до 18 лет (пр-кт Ленина,д.14)</t>
  </si>
  <si>
    <t>Отделение реабилитации до 18 лет (пос.Шувое)</t>
  </si>
  <si>
    <t>Отделение реабилитации до 18 лет (д.Юрцово)</t>
  </si>
  <si>
    <t>Отделение диагностики (полустационар) (пос.Новый+пер.1-й Русанцевский)</t>
  </si>
  <si>
    <t>Доставка граждан старше 65 лет</t>
  </si>
  <si>
    <t>Активное долголетие   (ул.Советская-15 чел., пос.Рязановский-10 чел.)</t>
  </si>
  <si>
    <t>Финансирование на 1-го человека в   2020г.</t>
  </si>
  <si>
    <t>Финансирование на 1-го человека в 2021 г.</t>
  </si>
  <si>
    <t>Оказание платных услуг в рамках ГЗ на 1-го человека в 2021г.</t>
  </si>
  <si>
    <t xml:space="preserve">Активное долголетие:                                             Проведение мероприятий </t>
  </si>
  <si>
    <t>Оказание платных услуг в рамках ГЗ на 1-го человека в 2020г.</t>
  </si>
  <si>
    <t>Оказание платных услуг в рамках ГЗ в 2020г.</t>
  </si>
  <si>
    <t>Оказание платных услуг в рамках ГЗ в 2021г.</t>
  </si>
  <si>
    <t>Финансирование по учреждению по нормативу с учетом платной деятельности в рамках ГЗ на 2020г.</t>
  </si>
  <si>
    <t>Финансирование по учреждению по нормативу с учетом платной деятельности в рамках ГЗ на 2021г.</t>
  </si>
  <si>
    <t>Отделение медико-социальной реабилитации (социально реабилитации) (пос.Новый.д.19)</t>
  </si>
  <si>
    <t>Отделение медико-социальной реабилитации (социально реабилитации) (пер.1-Русанцевский,д.44)</t>
  </si>
  <si>
    <t>Отделение реабилитации старше 18 лет  (ул.Советская,д.6) с питанием</t>
  </si>
  <si>
    <t>Занято</t>
  </si>
  <si>
    <t>Свободно</t>
  </si>
  <si>
    <t>Отделение реабилитации до 18 лет (пер.1-й Русанцевский,д.44) с питанием</t>
  </si>
  <si>
    <t>Стационар -г.о.Егорьевск, пос.Новый,д.19</t>
  </si>
  <si>
    <t>Отделение реабилитации до 18 лет (д.Юрцово, ул.Новая дом 210)</t>
  </si>
  <si>
    <t>Отделения психолого педагогической помощи (г. Егорьевск, 1-ый Русанцевский переулок, дом 44)</t>
  </si>
  <si>
    <t>Отделения срочного социального обслуживания (г. Егорьевск, ул.Советская, д.6)</t>
  </si>
  <si>
    <t>Стационарное отделение "Пансионат "Журавушка" - г.Егорьевск, ул.Советская,д.6</t>
  </si>
  <si>
    <t>Стационарное отделение "Пансионат "Чайка"</t>
  </si>
  <si>
    <t>Предоставление социального обслуживания в форме социального обслуживания на дому ( МКРЦ)</t>
  </si>
  <si>
    <t>Предоставление социального обслуживания в форме социального обслуживания на дому</t>
  </si>
  <si>
    <t>Наличие свободных мест в 
ГАУСО МО "КЦСОиР "Егорьевский" на 01.11.2024г.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</si>
</sst>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/>
    </xf>
    <xf numFmtId="4" fontId="3" fillId="7" borderId="1" xfId="0" applyNumberFormat="1" applyFont="1" applyFill="1" applyBorder="1" applyAlignment="1">
      <alignment horizontal="center" vertical="center"/>
    </xf>
    <xf numFmtId="4" fontId="14" fillId="7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3" fontId="10" fillId="6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3" fontId="6" fillId="7" borderId="1" xfId="0" applyNumberFormat="1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center" vertical="center" wrapText="1"/>
    </xf>
    <xf numFmtId="4" fontId="16" fillId="7" borderId="1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13" fillId="7" borderId="1" xfId="0" applyFont="1" applyFill="1" applyBorder="1" applyAlignment="1">
      <alignment vertical="center" wrapText="1"/>
    </xf>
    <xf numFmtId="4" fontId="17" fillId="7" borderId="1" xfId="0" applyNumberFormat="1" applyFont="1" applyFill="1" applyBorder="1" applyAlignment="1">
      <alignment horizontal="center" vertical="center"/>
    </xf>
    <xf numFmtId="0" fontId="1" fillId="7" borderId="0" xfId="0" applyFont="1" applyFill="1" applyAlignment="1">
      <alignment vertical="center" wrapText="1"/>
    </xf>
    <xf numFmtId="4" fontId="3" fillId="7" borderId="0" xfId="0" applyNumberFormat="1" applyFont="1" applyFill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center"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 applyAlignment="1">
      <alignment horizontal="center" vertical="center" wrapText="1"/>
    </xf>
    <xf numFmtId="4" fontId="10" fillId="6" borderId="5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view="pageBreakPreview" zoomScaleNormal="80" zoomScaleSheetLayoutView="100" workbookViewId="0">
      <selection activeCell="A23" sqref="A23:I23"/>
    </sheetView>
  </sheetViews>
  <sheetFormatPr defaultRowHeight="15" x14ac:dyDescent="0.25"/>
  <cols>
    <col min="1" max="1" width="3.85546875" style="15" customWidth="1"/>
    <col min="2" max="2" width="45.42578125" style="16" customWidth="1"/>
    <col min="3" max="3" width="20.5703125" style="16" customWidth="1"/>
    <col min="4" max="5" width="17.7109375" style="15" customWidth="1"/>
    <col min="6" max="6" width="11.7109375" style="12" customWidth="1"/>
    <col min="7" max="7" width="23.42578125" style="12" customWidth="1"/>
    <col min="8" max="8" width="14.28515625" style="12" customWidth="1"/>
    <col min="9" max="9" width="20.28515625" style="12" customWidth="1"/>
  </cols>
  <sheetData>
    <row r="1" spans="1:9" ht="69" customHeight="1" x14ac:dyDescent="0.25">
      <c r="A1" s="60" t="s">
        <v>13</v>
      </c>
      <c r="B1" s="60"/>
      <c r="C1" s="60"/>
      <c r="D1" s="60"/>
      <c r="E1" s="60"/>
      <c r="F1" s="60"/>
      <c r="G1" s="60"/>
      <c r="H1" s="60"/>
      <c r="I1" s="60"/>
    </row>
    <row r="2" spans="1:9" s="1" customFormat="1" ht="69" customHeight="1" x14ac:dyDescent="0.25">
      <c r="A2" s="62" t="s">
        <v>0</v>
      </c>
      <c r="B2" s="61" t="s">
        <v>7</v>
      </c>
      <c r="C2" s="61" t="s">
        <v>5</v>
      </c>
      <c r="D2" s="61" t="s">
        <v>6</v>
      </c>
      <c r="E2" s="62" t="s">
        <v>11</v>
      </c>
      <c r="F2" s="63" t="s">
        <v>8</v>
      </c>
      <c r="G2" s="63" t="s">
        <v>14</v>
      </c>
      <c r="H2" s="64" t="s">
        <v>9</v>
      </c>
      <c r="I2" s="65" t="s">
        <v>15</v>
      </c>
    </row>
    <row r="3" spans="1:9" s="1" customFormat="1" ht="16.5" customHeight="1" x14ac:dyDescent="0.25">
      <c r="A3" s="62"/>
      <c r="B3" s="61"/>
      <c r="C3" s="61"/>
      <c r="D3" s="61"/>
      <c r="E3" s="62"/>
      <c r="F3" s="63"/>
      <c r="G3" s="63"/>
      <c r="H3" s="64"/>
      <c r="I3" s="65"/>
    </row>
    <row r="4" spans="1:9" s="2" customFormat="1" ht="33" hidden="1" customHeight="1" x14ac:dyDescent="0.25">
      <c r="A4" s="62"/>
      <c r="B4" s="61"/>
      <c r="C4" s="61"/>
      <c r="D4" s="61"/>
      <c r="E4" s="62"/>
      <c r="F4" s="19"/>
      <c r="G4" s="19"/>
      <c r="H4" s="20"/>
      <c r="I4" s="24"/>
    </row>
    <row r="5" spans="1:9" s="3" customFormat="1" ht="15.7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13">
        <v>6</v>
      </c>
      <c r="G5" s="13">
        <v>7</v>
      </c>
      <c r="H5" s="21">
        <v>8</v>
      </c>
      <c r="I5" s="25">
        <v>9</v>
      </c>
    </row>
    <row r="6" spans="1:9" s="3" customFormat="1" ht="54" customHeight="1" x14ac:dyDescent="0.25">
      <c r="A6" s="8">
        <v>1</v>
      </c>
      <c r="B6" s="9" t="s">
        <v>10</v>
      </c>
      <c r="C6" s="10">
        <v>25.19</v>
      </c>
      <c r="D6" s="10">
        <v>0</v>
      </c>
      <c r="E6" s="10">
        <f>C6+D6</f>
        <v>25.19</v>
      </c>
      <c r="F6" s="17">
        <v>949851.93</v>
      </c>
      <c r="G6" s="17">
        <v>27426560</v>
      </c>
      <c r="H6" s="22">
        <v>0</v>
      </c>
      <c r="I6" s="26">
        <f t="shared" ref="I6:I11" si="0">G6-H6</f>
        <v>27426560</v>
      </c>
    </row>
    <row r="7" spans="1:9" s="3" customFormat="1" ht="54" customHeight="1" x14ac:dyDescent="0.25">
      <c r="A7" s="8">
        <v>2</v>
      </c>
      <c r="B7" s="9" t="s">
        <v>4</v>
      </c>
      <c r="C7" s="10">
        <v>0</v>
      </c>
      <c r="D7" s="10">
        <v>20.05</v>
      </c>
      <c r="E7" s="10">
        <f t="shared" ref="E7:E25" si="1">C7+D7</f>
        <v>20.05</v>
      </c>
      <c r="F7" s="17">
        <v>665432.57999999996</v>
      </c>
      <c r="G7" s="17">
        <v>14131048</v>
      </c>
      <c r="H7" s="22">
        <v>2374000</v>
      </c>
      <c r="I7" s="26">
        <f t="shared" si="0"/>
        <v>11757048</v>
      </c>
    </row>
    <row r="8" spans="1:9" s="3" customFormat="1" ht="90" customHeight="1" x14ac:dyDescent="0.25">
      <c r="A8" s="8">
        <v>3</v>
      </c>
      <c r="B8" s="9" t="s">
        <v>16</v>
      </c>
      <c r="C8" s="10">
        <v>6</v>
      </c>
      <c r="D8" s="10">
        <v>19</v>
      </c>
      <c r="E8" s="10">
        <f t="shared" si="1"/>
        <v>25</v>
      </c>
      <c r="F8" s="17">
        <v>329792</v>
      </c>
      <c r="G8" s="17">
        <f t="shared" ref="G8:G25" si="2">E8*F8</f>
        <v>8244800</v>
      </c>
      <c r="H8" s="22">
        <f>D8*3800</f>
        <v>72200</v>
      </c>
      <c r="I8" s="26">
        <f t="shared" si="0"/>
        <v>8172600</v>
      </c>
    </row>
    <row r="9" spans="1:9" s="3" customFormat="1" ht="90" customHeight="1" x14ac:dyDescent="0.25">
      <c r="A9" s="8">
        <v>4</v>
      </c>
      <c r="B9" s="9" t="s">
        <v>17</v>
      </c>
      <c r="C9" s="10">
        <v>16</v>
      </c>
      <c r="D9" s="10">
        <v>22</v>
      </c>
      <c r="E9" s="10">
        <f>C9+D9</f>
        <v>38</v>
      </c>
      <c r="F9" s="17">
        <v>329792</v>
      </c>
      <c r="G9" s="17">
        <f>E9*F9</f>
        <v>12532096</v>
      </c>
      <c r="H9" s="22">
        <f>D9*3800</f>
        <v>83600</v>
      </c>
      <c r="I9" s="26">
        <f t="shared" si="0"/>
        <v>12448496</v>
      </c>
    </row>
    <row r="10" spans="1:9" s="3" customFormat="1" ht="90" customHeight="1" x14ac:dyDescent="0.25">
      <c r="A10" s="8">
        <v>5</v>
      </c>
      <c r="B10" s="9" t="s">
        <v>18</v>
      </c>
      <c r="C10" s="10">
        <v>10</v>
      </c>
      <c r="D10" s="10">
        <v>20</v>
      </c>
      <c r="E10" s="10">
        <f>C10+D10</f>
        <v>30</v>
      </c>
      <c r="F10" s="17">
        <v>329792</v>
      </c>
      <c r="G10" s="17">
        <f>E10*F10</f>
        <v>9893760</v>
      </c>
      <c r="H10" s="22">
        <f>D10*3800</f>
        <v>76000</v>
      </c>
      <c r="I10" s="26">
        <f t="shared" si="0"/>
        <v>9817760</v>
      </c>
    </row>
    <row r="11" spans="1:9" s="3" customFormat="1" ht="90" customHeight="1" x14ac:dyDescent="0.25">
      <c r="A11" s="8">
        <v>6</v>
      </c>
      <c r="B11" s="9" t="s">
        <v>19</v>
      </c>
      <c r="C11" s="10">
        <v>6</v>
      </c>
      <c r="D11" s="10">
        <v>19</v>
      </c>
      <c r="E11" s="10">
        <v>25</v>
      </c>
      <c r="F11" s="17">
        <v>121595.17</v>
      </c>
      <c r="G11" s="17">
        <f t="shared" si="2"/>
        <v>3039879.25</v>
      </c>
      <c r="H11" s="22">
        <v>128250</v>
      </c>
      <c r="I11" s="26">
        <f t="shared" si="0"/>
        <v>2911629.25</v>
      </c>
    </row>
    <row r="12" spans="1:9" s="3" customFormat="1" ht="84.75" customHeight="1" x14ac:dyDescent="0.25">
      <c r="A12" s="8">
        <v>7</v>
      </c>
      <c r="B12" s="9" t="s">
        <v>20</v>
      </c>
      <c r="C12" s="10">
        <v>3</v>
      </c>
      <c r="D12" s="11">
        <v>7</v>
      </c>
      <c r="E12" s="10">
        <f t="shared" si="1"/>
        <v>10</v>
      </c>
      <c r="F12" s="17">
        <v>396916.72</v>
      </c>
      <c r="G12" s="17">
        <f t="shared" si="2"/>
        <v>3969167.1999999997</v>
      </c>
      <c r="H12" s="22">
        <f>D12*3509</f>
        <v>24563</v>
      </c>
      <c r="I12" s="26">
        <f t="shared" ref="I12:I24" si="3">G12-H12</f>
        <v>3944604.1999999997</v>
      </c>
    </row>
    <row r="13" spans="1:9" s="3" customFormat="1" ht="84" customHeight="1" x14ac:dyDescent="0.25">
      <c r="A13" s="8">
        <v>8</v>
      </c>
      <c r="B13" s="9" t="s">
        <v>21</v>
      </c>
      <c r="C13" s="10">
        <v>13</v>
      </c>
      <c r="D13" s="11">
        <v>7</v>
      </c>
      <c r="E13" s="10">
        <f t="shared" si="1"/>
        <v>20</v>
      </c>
      <c r="F13" s="17">
        <v>396916.72</v>
      </c>
      <c r="G13" s="17">
        <f t="shared" si="2"/>
        <v>7938334.3999999994</v>
      </c>
      <c r="H13" s="22">
        <f>D13*3509</f>
        <v>24563</v>
      </c>
      <c r="I13" s="26">
        <f t="shared" si="3"/>
        <v>7913771.3999999994</v>
      </c>
    </row>
    <row r="14" spans="1:9" s="3" customFormat="1" ht="78.75" customHeight="1" x14ac:dyDescent="0.25">
      <c r="A14" s="8">
        <v>9</v>
      </c>
      <c r="B14" s="9" t="s">
        <v>22</v>
      </c>
      <c r="C14" s="10">
        <v>6</v>
      </c>
      <c r="D14" s="11">
        <v>19</v>
      </c>
      <c r="E14" s="10">
        <f t="shared" si="1"/>
        <v>25</v>
      </c>
      <c r="F14" s="17">
        <v>396916.72</v>
      </c>
      <c r="G14" s="17">
        <f t="shared" si="2"/>
        <v>9922918</v>
      </c>
      <c r="H14" s="22">
        <f>D14*3509</f>
        <v>66671</v>
      </c>
      <c r="I14" s="26">
        <f t="shared" si="3"/>
        <v>9856247</v>
      </c>
    </row>
    <row r="15" spans="1:9" s="3" customFormat="1" ht="75" customHeight="1" x14ac:dyDescent="0.25">
      <c r="A15" s="8">
        <v>10</v>
      </c>
      <c r="B15" s="9" t="s">
        <v>23</v>
      </c>
      <c r="C15" s="10">
        <v>40</v>
      </c>
      <c r="D15" s="11">
        <v>0</v>
      </c>
      <c r="E15" s="10">
        <f t="shared" si="1"/>
        <v>40</v>
      </c>
      <c r="F15" s="17">
        <v>127303.72</v>
      </c>
      <c r="G15" s="17">
        <f t="shared" si="2"/>
        <v>5092148.8</v>
      </c>
      <c r="H15" s="22">
        <v>0</v>
      </c>
      <c r="I15" s="26">
        <f t="shared" si="3"/>
        <v>5092148.8</v>
      </c>
    </row>
    <row r="16" spans="1:9" s="3" customFormat="1" ht="83.25" customHeight="1" x14ac:dyDescent="0.25">
      <c r="A16" s="8">
        <v>11</v>
      </c>
      <c r="B16" s="9" t="s">
        <v>24</v>
      </c>
      <c r="C16" s="10">
        <v>40</v>
      </c>
      <c r="D16" s="11">
        <v>0</v>
      </c>
      <c r="E16" s="10">
        <f t="shared" si="1"/>
        <v>40</v>
      </c>
      <c r="F16" s="17">
        <v>437901.61</v>
      </c>
      <c r="G16" s="17">
        <f t="shared" si="2"/>
        <v>17516064.399999999</v>
      </c>
      <c r="H16" s="22">
        <v>0</v>
      </c>
      <c r="I16" s="26">
        <f t="shared" si="3"/>
        <v>17516064.399999999</v>
      </c>
    </row>
    <row r="17" spans="1:9" s="3" customFormat="1" ht="79.5" customHeight="1" x14ac:dyDescent="0.25">
      <c r="A17" s="8">
        <v>12</v>
      </c>
      <c r="B17" s="9" t="s">
        <v>25</v>
      </c>
      <c r="C17" s="10">
        <v>25</v>
      </c>
      <c r="D17" s="11">
        <v>0</v>
      </c>
      <c r="E17" s="10">
        <f t="shared" si="1"/>
        <v>25</v>
      </c>
      <c r="F17" s="17">
        <v>437901.61</v>
      </c>
      <c r="G17" s="17">
        <f t="shared" si="2"/>
        <v>10947540.25</v>
      </c>
      <c r="H17" s="22">
        <v>0</v>
      </c>
      <c r="I17" s="26">
        <f t="shared" si="3"/>
        <v>10947540.25</v>
      </c>
    </row>
    <row r="18" spans="1:9" s="3" customFormat="1" ht="79.5" customHeight="1" x14ac:dyDescent="0.25">
      <c r="A18" s="8">
        <v>13</v>
      </c>
      <c r="B18" s="9" t="s">
        <v>26</v>
      </c>
      <c r="C18" s="10">
        <v>25</v>
      </c>
      <c r="D18" s="11">
        <v>0</v>
      </c>
      <c r="E18" s="10">
        <f t="shared" si="1"/>
        <v>25</v>
      </c>
      <c r="F18" s="17">
        <v>529405.22</v>
      </c>
      <c r="G18" s="17">
        <f t="shared" si="2"/>
        <v>13235130.5</v>
      </c>
      <c r="H18" s="22">
        <v>0</v>
      </c>
      <c r="I18" s="26">
        <f t="shared" si="3"/>
        <v>13235130.5</v>
      </c>
    </row>
    <row r="19" spans="1:9" s="3" customFormat="1" ht="79.5" customHeight="1" x14ac:dyDescent="0.25">
      <c r="A19" s="8">
        <v>14</v>
      </c>
      <c r="B19" s="9" t="s">
        <v>27</v>
      </c>
      <c r="C19" s="10">
        <v>20</v>
      </c>
      <c r="D19" s="11">
        <v>0</v>
      </c>
      <c r="E19" s="10">
        <f t="shared" si="1"/>
        <v>20</v>
      </c>
      <c r="F19" s="17">
        <v>529405.22</v>
      </c>
      <c r="G19" s="17">
        <f t="shared" si="2"/>
        <v>10588104.399999999</v>
      </c>
      <c r="H19" s="22">
        <v>0</v>
      </c>
      <c r="I19" s="26">
        <f t="shared" si="3"/>
        <v>10588104.399999999</v>
      </c>
    </row>
    <row r="20" spans="1:9" s="3" customFormat="1" ht="109.5" customHeight="1" x14ac:dyDescent="0.25">
      <c r="A20" s="8">
        <v>15</v>
      </c>
      <c r="B20" s="9" t="s">
        <v>28</v>
      </c>
      <c r="C20" s="10">
        <v>35</v>
      </c>
      <c r="D20" s="11">
        <v>0</v>
      </c>
      <c r="E20" s="10">
        <f t="shared" si="1"/>
        <v>35</v>
      </c>
      <c r="F20" s="17">
        <v>529405.22</v>
      </c>
      <c r="G20" s="17">
        <f t="shared" si="2"/>
        <v>18529182.699999999</v>
      </c>
      <c r="H20" s="22">
        <v>0</v>
      </c>
      <c r="I20" s="26">
        <f t="shared" si="3"/>
        <v>18529182.699999999</v>
      </c>
    </row>
    <row r="21" spans="1:9" s="3" customFormat="1" ht="62.25" customHeight="1" x14ac:dyDescent="0.25">
      <c r="A21" s="8">
        <v>16</v>
      </c>
      <c r="B21" s="9" t="s">
        <v>2</v>
      </c>
      <c r="C21" s="10">
        <v>30</v>
      </c>
      <c r="D21" s="11">
        <v>0</v>
      </c>
      <c r="E21" s="10">
        <f t="shared" si="1"/>
        <v>30</v>
      </c>
      <c r="F21" s="17">
        <v>135308.70000000001</v>
      </c>
      <c r="G21" s="17">
        <f t="shared" si="2"/>
        <v>4059261.0000000005</v>
      </c>
      <c r="H21" s="22">
        <v>0</v>
      </c>
      <c r="I21" s="26">
        <f t="shared" si="3"/>
        <v>4059261.0000000005</v>
      </c>
    </row>
    <row r="22" spans="1:9" s="3" customFormat="1" ht="45.75" customHeight="1" x14ac:dyDescent="0.25">
      <c r="A22" s="8">
        <v>17</v>
      </c>
      <c r="B22" s="9" t="s">
        <v>1</v>
      </c>
      <c r="C22" s="10">
        <v>20</v>
      </c>
      <c r="D22" s="11">
        <v>0</v>
      </c>
      <c r="E22" s="10">
        <f t="shared" si="1"/>
        <v>20</v>
      </c>
      <c r="F22" s="17">
        <v>202285.1</v>
      </c>
      <c r="G22" s="17">
        <f t="shared" si="2"/>
        <v>4045702</v>
      </c>
      <c r="H22" s="22">
        <v>0</v>
      </c>
      <c r="I22" s="26">
        <f t="shared" si="3"/>
        <v>4045702</v>
      </c>
    </row>
    <row r="23" spans="1:9" s="3" customFormat="1" ht="45.75" customHeight="1" x14ac:dyDescent="0.25">
      <c r="A23" s="29">
        <v>18</v>
      </c>
      <c r="B23" s="30" t="s">
        <v>12</v>
      </c>
      <c r="C23" s="31">
        <v>10</v>
      </c>
      <c r="D23" s="32">
        <v>0</v>
      </c>
      <c r="E23" s="31">
        <f t="shared" si="1"/>
        <v>10</v>
      </c>
      <c r="F23" s="33">
        <v>369783.3</v>
      </c>
      <c r="G23" s="33">
        <f t="shared" si="2"/>
        <v>3697833</v>
      </c>
      <c r="H23" s="34">
        <v>0</v>
      </c>
      <c r="I23" s="35">
        <f t="shared" si="3"/>
        <v>3697833</v>
      </c>
    </row>
    <row r="24" spans="1:9" s="3" customFormat="1" ht="45.75" customHeight="1" x14ac:dyDescent="0.25">
      <c r="A24" s="8">
        <v>19</v>
      </c>
      <c r="B24" s="28" t="s">
        <v>30</v>
      </c>
      <c r="C24" s="10">
        <v>25</v>
      </c>
      <c r="D24" s="11">
        <v>0</v>
      </c>
      <c r="E24" s="10">
        <f t="shared" si="1"/>
        <v>25</v>
      </c>
      <c r="F24" s="17"/>
      <c r="G24" s="17">
        <f t="shared" si="2"/>
        <v>0</v>
      </c>
      <c r="H24" s="22">
        <v>0</v>
      </c>
      <c r="I24" s="26">
        <f t="shared" si="3"/>
        <v>0</v>
      </c>
    </row>
    <row r="25" spans="1:9" s="3" customFormat="1" ht="45.75" customHeight="1" x14ac:dyDescent="0.25">
      <c r="A25" s="8">
        <v>20</v>
      </c>
      <c r="B25" s="9" t="s">
        <v>29</v>
      </c>
      <c r="C25" s="10">
        <v>11.4</v>
      </c>
      <c r="D25" s="11">
        <v>0</v>
      </c>
      <c r="E25" s="10">
        <f t="shared" si="1"/>
        <v>11.4</v>
      </c>
      <c r="F25" s="17">
        <v>100868.15</v>
      </c>
      <c r="G25" s="17">
        <f t="shared" si="2"/>
        <v>1149896.9099999999</v>
      </c>
      <c r="H25" s="22">
        <v>0</v>
      </c>
      <c r="I25" s="26">
        <f>G25-H25</f>
        <v>1149896.9099999999</v>
      </c>
    </row>
    <row r="26" spans="1:9" s="6" customFormat="1" ht="30" customHeight="1" x14ac:dyDescent="0.25">
      <c r="A26" s="5"/>
      <c r="B26" s="7" t="s">
        <v>3</v>
      </c>
      <c r="C26" s="5">
        <f>SUM(C6:C24)</f>
        <v>355.19</v>
      </c>
      <c r="D26" s="5">
        <f>SUM(D6:D24)</f>
        <v>133.05000000000001</v>
      </c>
      <c r="E26" s="5">
        <f>SUM(E6:E25)</f>
        <v>499.64</v>
      </c>
      <c r="F26" s="14"/>
      <c r="G26" s="18">
        <f>SUM(G6:G24)</f>
        <v>184809529.90000001</v>
      </c>
      <c r="H26" s="23">
        <f>SUM(H6:H24)</f>
        <v>2849847</v>
      </c>
      <c r="I26" s="27">
        <f>SUM(I6:I25)</f>
        <v>183109579.81</v>
      </c>
    </row>
  </sheetData>
  <mergeCells count="10">
    <mergeCell ref="A1:I1"/>
    <mergeCell ref="C2:C4"/>
    <mergeCell ref="D2:D4"/>
    <mergeCell ref="E2:E4"/>
    <mergeCell ref="F2:F3"/>
    <mergeCell ref="G2:G3"/>
    <mergeCell ref="H2:H3"/>
    <mergeCell ref="I2:I3"/>
    <mergeCell ref="A2:A4"/>
    <mergeCell ref="B2:B4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56" fitToHeight="0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5"/>
  <sheetViews>
    <sheetView tabSelected="1" view="pageBreakPreview" zoomScale="80" zoomScaleNormal="8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5" x14ac:dyDescent="0.25"/>
  <cols>
    <col min="1" max="1" width="3.85546875" style="15" customWidth="1"/>
    <col min="2" max="2" width="45.42578125" style="16" customWidth="1"/>
    <col min="3" max="3" width="19.28515625" style="49" customWidth="1"/>
    <col min="4" max="4" width="19.28515625" style="46" customWidth="1"/>
    <col min="5" max="5" width="1.140625" style="12" hidden="1" customWidth="1"/>
    <col min="6" max="6" width="11.7109375" style="12" hidden="1" customWidth="1"/>
    <col min="7" max="8" width="23.42578125" style="12" hidden="1" customWidth="1"/>
    <col min="9" max="10" width="14.7109375" style="12" hidden="1" customWidth="1"/>
    <col min="11" max="12" width="14.28515625" style="12" hidden="1" customWidth="1"/>
  </cols>
  <sheetData>
    <row r="1" spans="1:13" ht="69" customHeight="1" x14ac:dyDescent="0.25">
      <c r="A1" s="60" t="s">
        <v>54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3" s="1" customFormat="1" ht="69" customHeight="1" x14ac:dyDescent="0.25">
      <c r="A2" s="68" t="s">
        <v>0</v>
      </c>
      <c r="B2" s="69" t="s">
        <v>7</v>
      </c>
      <c r="C2" s="66" t="s">
        <v>43</v>
      </c>
      <c r="D2" s="71" t="s">
        <v>44</v>
      </c>
      <c r="E2" s="70" t="s">
        <v>31</v>
      </c>
      <c r="F2" s="70" t="s">
        <v>32</v>
      </c>
      <c r="G2" s="70" t="s">
        <v>38</v>
      </c>
      <c r="H2" s="70" t="s">
        <v>39</v>
      </c>
      <c r="I2" s="73" t="s">
        <v>35</v>
      </c>
      <c r="J2" s="73" t="s">
        <v>33</v>
      </c>
      <c r="K2" s="70" t="s">
        <v>36</v>
      </c>
      <c r="L2" s="70" t="s">
        <v>37</v>
      </c>
    </row>
    <row r="3" spans="1:13" s="1" customFormat="1" ht="25.5" customHeight="1" x14ac:dyDescent="0.25">
      <c r="A3" s="68"/>
      <c r="B3" s="69"/>
      <c r="C3" s="67"/>
      <c r="D3" s="72"/>
      <c r="E3" s="70"/>
      <c r="F3" s="70"/>
      <c r="G3" s="70"/>
      <c r="H3" s="70"/>
      <c r="I3" s="74"/>
      <c r="J3" s="74"/>
      <c r="K3" s="70"/>
      <c r="L3" s="70"/>
    </row>
    <row r="4" spans="1:13" s="2" customFormat="1" ht="33" hidden="1" customHeight="1" x14ac:dyDescent="0.25">
      <c r="A4" s="68"/>
      <c r="B4" s="69"/>
      <c r="C4" s="47"/>
      <c r="D4" s="45"/>
      <c r="E4" s="38"/>
      <c r="F4" s="38"/>
      <c r="G4" s="38"/>
      <c r="H4" s="38"/>
      <c r="I4" s="38"/>
      <c r="J4" s="38"/>
      <c r="K4" s="38"/>
      <c r="L4" s="38"/>
    </row>
    <row r="5" spans="1:13" s="37" customFormat="1" ht="15.75" x14ac:dyDescent="0.25">
      <c r="A5" s="36">
        <v>1</v>
      </c>
      <c r="B5" s="36">
        <v>2</v>
      </c>
      <c r="C5" s="48">
        <v>3</v>
      </c>
      <c r="D5" s="36">
        <v>4</v>
      </c>
      <c r="E5" s="36">
        <v>6</v>
      </c>
      <c r="F5" s="36">
        <v>7</v>
      </c>
      <c r="G5" s="36">
        <v>8</v>
      </c>
      <c r="H5" s="36">
        <v>9</v>
      </c>
      <c r="I5" s="36">
        <v>10</v>
      </c>
      <c r="J5" s="36">
        <v>11</v>
      </c>
      <c r="K5" s="36">
        <v>12</v>
      </c>
      <c r="L5" s="36">
        <v>13</v>
      </c>
    </row>
    <row r="6" spans="1:13" s="3" customFormat="1" ht="54" customHeight="1" x14ac:dyDescent="0.25">
      <c r="A6" s="10">
        <v>1</v>
      </c>
      <c r="B6" s="43" t="s">
        <v>46</v>
      </c>
      <c r="C6" s="44">
        <v>32</v>
      </c>
      <c r="D6" s="42">
        <v>0</v>
      </c>
      <c r="E6" s="17">
        <v>1088787.6100000001</v>
      </c>
      <c r="F6" s="17">
        <v>949340.69</v>
      </c>
      <c r="G6" s="39" t="e">
        <f>#REF!*E6</f>
        <v>#REF!</v>
      </c>
      <c r="H6" s="39" t="e">
        <f>#REF!*F6</f>
        <v>#REF!</v>
      </c>
      <c r="I6" s="17">
        <v>0</v>
      </c>
      <c r="J6" s="17">
        <v>0</v>
      </c>
      <c r="K6" s="40">
        <v>0</v>
      </c>
      <c r="L6" s="40">
        <v>0</v>
      </c>
    </row>
    <row r="7" spans="1:13" s="3" customFormat="1" ht="54" customHeight="1" x14ac:dyDescent="0.25">
      <c r="A7" s="10">
        <v>2</v>
      </c>
      <c r="B7" s="43" t="s">
        <v>50</v>
      </c>
      <c r="C7" s="44">
        <v>22</v>
      </c>
      <c r="D7" s="42">
        <v>0</v>
      </c>
      <c r="E7" s="17">
        <v>706552.4</v>
      </c>
      <c r="F7" s="17">
        <v>665208.91</v>
      </c>
      <c r="G7" s="39" t="e">
        <f>#REF!*(E7-I7)</f>
        <v>#REF!</v>
      </c>
      <c r="H7" s="39" t="e">
        <f>#REF!*(F7-J7)</f>
        <v>#REF!</v>
      </c>
      <c r="I7" s="17">
        <v>118668</v>
      </c>
      <c r="J7" s="17">
        <v>118668</v>
      </c>
      <c r="K7" s="40" t="e">
        <f>#REF!*I7</f>
        <v>#REF!</v>
      </c>
      <c r="L7" s="40" t="e">
        <f>#REF!*J7</f>
        <v>#REF!</v>
      </c>
    </row>
    <row r="8" spans="1:13" s="3" customFormat="1" ht="90" customHeight="1" x14ac:dyDescent="0.25">
      <c r="A8" s="10">
        <v>3</v>
      </c>
      <c r="B8" s="43" t="s">
        <v>42</v>
      </c>
      <c r="C8" s="44">
        <v>25</v>
      </c>
      <c r="D8" s="42">
        <v>0</v>
      </c>
      <c r="E8" s="17">
        <v>329792</v>
      </c>
      <c r="F8" s="17">
        <v>304298.19</v>
      </c>
      <c r="G8" s="39" t="e">
        <f>(#REF!*E8)+(#REF!*(E8-I8))</f>
        <v>#REF!</v>
      </c>
      <c r="H8" s="39" t="e">
        <f>(#REF!*F8)+(#REF!*(F8-J8))</f>
        <v>#REF!</v>
      </c>
      <c r="I8" s="17">
        <v>3800</v>
      </c>
      <c r="J8" s="17">
        <v>3767</v>
      </c>
      <c r="K8" s="40" t="e">
        <f>#REF!*I8</f>
        <v>#REF!</v>
      </c>
      <c r="L8" s="40" t="e">
        <f>#REF!*J8</f>
        <v>#REF!</v>
      </c>
    </row>
    <row r="9" spans="1:13" s="3" customFormat="1" ht="90" customHeight="1" x14ac:dyDescent="0.25">
      <c r="A9" s="10">
        <v>4</v>
      </c>
      <c r="B9" s="43" t="s">
        <v>17</v>
      </c>
      <c r="C9" s="44">
        <v>35</v>
      </c>
      <c r="D9" s="42">
        <v>0</v>
      </c>
      <c r="E9" s="17">
        <v>329792</v>
      </c>
      <c r="F9" s="17">
        <v>304298.19</v>
      </c>
      <c r="G9" s="39" t="e">
        <f>(#REF!*E9)+(#REF!*(E9-I9))</f>
        <v>#REF!</v>
      </c>
      <c r="H9" s="39" t="e">
        <f>(#REF!*F9)+(#REF!*(F9-J9))</f>
        <v>#REF!</v>
      </c>
      <c r="I9" s="17">
        <v>3800</v>
      </c>
      <c r="J9" s="17">
        <v>3767</v>
      </c>
      <c r="K9" s="40" t="e">
        <f>#REF!*I9</f>
        <v>#REF!</v>
      </c>
      <c r="L9" s="40" t="e">
        <f>#REF!*J9</f>
        <v>#REF!</v>
      </c>
    </row>
    <row r="10" spans="1:13" s="3" customFormat="1" ht="90" customHeight="1" x14ac:dyDescent="0.25">
      <c r="A10" s="10">
        <v>5</v>
      </c>
      <c r="B10" s="43" t="s">
        <v>18</v>
      </c>
      <c r="C10" s="44">
        <v>20</v>
      </c>
      <c r="D10" s="42">
        <v>0</v>
      </c>
      <c r="E10" s="17">
        <v>329792</v>
      </c>
      <c r="F10" s="17">
        <v>304298.19</v>
      </c>
      <c r="G10" s="39" t="e">
        <f>(#REF!*E10)+(#REF!*(E10-I10))</f>
        <v>#REF!</v>
      </c>
      <c r="H10" s="39" t="e">
        <f>(#REF!*F10)+(#REF!*(F10-J10))</f>
        <v>#REF!</v>
      </c>
      <c r="I10" s="17">
        <v>3800</v>
      </c>
      <c r="J10" s="17">
        <v>3767</v>
      </c>
      <c r="K10" s="40" t="e">
        <f>#REF!*I10</f>
        <v>#REF!</v>
      </c>
      <c r="L10" s="40" t="e">
        <f>#REF!*J10</f>
        <v>#REF!</v>
      </c>
    </row>
    <row r="11" spans="1:13" s="3" customFormat="1" ht="84.75" customHeight="1" x14ac:dyDescent="0.25">
      <c r="A11" s="10">
        <v>6</v>
      </c>
      <c r="B11" s="43" t="s">
        <v>20</v>
      </c>
      <c r="C11" s="44">
        <v>15</v>
      </c>
      <c r="D11" s="42">
        <v>0</v>
      </c>
      <c r="E11" s="17">
        <v>396916.72</v>
      </c>
      <c r="F11" s="17">
        <v>365244.19</v>
      </c>
      <c r="G11" s="39" t="e">
        <f>(#REF!*E11)+(#REF!*(E11-I11))</f>
        <v>#REF!</v>
      </c>
      <c r="H11" s="39" t="e">
        <f>(#REF!*F11)+(#REF!*(F11-J11))</f>
        <v>#REF!</v>
      </c>
      <c r="I11" s="17">
        <v>3509</v>
      </c>
      <c r="J11" s="17">
        <v>3509</v>
      </c>
      <c r="K11" s="40" t="e">
        <f>#REF!*3509</f>
        <v>#REF!</v>
      </c>
      <c r="L11" s="40" t="e">
        <f>#REF!*J11</f>
        <v>#REF!</v>
      </c>
    </row>
    <row r="12" spans="1:13" s="3" customFormat="1" ht="84" customHeight="1" x14ac:dyDescent="0.25">
      <c r="A12" s="10">
        <v>7</v>
      </c>
      <c r="B12" s="43" t="s">
        <v>21</v>
      </c>
      <c r="C12" s="44">
        <v>25</v>
      </c>
      <c r="D12" s="42">
        <v>0</v>
      </c>
      <c r="E12" s="17">
        <v>396916.72</v>
      </c>
      <c r="F12" s="17">
        <v>365244.19</v>
      </c>
      <c r="G12" s="39" t="e">
        <f>(#REF!*E12)+(#REF!*(E12-I12))</f>
        <v>#REF!</v>
      </c>
      <c r="H12" s="39" t="e">
        <f>(#REF!*F12)+(#REF!*(F12-J12))</f>
        <v>#REF!</v>
      </c>
      <c r="I12" s="17">
        <v>3509</v>
      </c>
      <c r="J12" s="17">
        <v>3509</v>
      </c>
      <c r="K12" s="40" t="e">
        <f>#REF!*3509</f>
        <v>#REF!</v>
      </c>
      <c r="L12" s="40" t="e">
        <f>#REF!*J12</f>
        <v>#REF!</v>
      </c>
    </row>
    <row r="13" spans="1:13" s="3" customFormat="1" ht="78.75" customHeight="1" x14ac:dyDescent="0.25">
      <c r="A13" s="10">
        <v>8</v>
      </c>
      <c r="B13" s="43" t="s">
        <v>22</v>
      </c>
      <c r="C13" s="44">
        <v>30</v>
      </c>
      <c r="D13" s="42">
        <v>0</v>
      </c>
      <c r="E13" s="17">
        <v>396916.72</v>
      </c>
      <c r="F13" s="17">
        <v>365244.19</v>
      </c>
      <c r="G13" s="39" t="e">
        <f>(#REF!*E13)+(#REF!*(E13-I13))</f>
        <v>#REF!</v>
      </c>
      <c r="H13" s="39" t="e">
        <f>(#REF!*F13)+(#REF!*(F13-J13))</f>
        <v>#REF!</v>
      </c>
      <c r="I13" s="17">
        <v>3509</v>
      </c>
      <c r="J13" s="17">
        <v>3509</v>
      </c>
      <c r="K13" s="40" t="e">
        <f>#REF!*3509</f>
        <v>#REF!</v>
      </c>
      <c r="L13" s="40" t="e">
        <f>#REF!*J13</f>
        <v>#REF!</v>
      </c>
    </row>
    <row r="14" spans="1:13" s="3" customFormat="1" ht="83.25" customHeight="1" x14ac:dyDescent="0.25">
      <c r="A14" s="10">
        <v>9</v>
      </c>
      <c r="B14" s="50" t="s">
        <v>45</v>
      </c>
      <c r="C14" s="51">
        <v>45</v>
      </c>
      <c r="D14" s="52">
        <v>0</v>
      </c>
      <c r="E14" s="40">
        <v>437901.61</v>
      </c>
      <c r="F14" s="40">
        <v>431245.18</v>
      </c>
      <c r="G14" s="53" t="e">
        <f>#REF!*E14</f>
        <v>#REF!</v>
      </c>
      <c r="H14" s="53" t="e">
        <f>#REF!*F14</f>
        <v>#REF!</v>
      </c>
      <c r="I14" s="40">
        <v>0</v>
      </c>
      <c r="J14" s="40">
        <v>0</v>
      </c>
      <c r="K14" s="40">
        <v>0</v>
      </c>
      <c r="L14" s="40">
        <v>0</v>
      </c>
      <c r="M14" s="54"/>
    </row>
    <row r="15" spans="1:13" s="3" customFormat="1" ht="79.5" customHeight="1" x14ac:dyDescent="0.25">
      <c r="A15" s="10">
        <v>10</v>
      </c>
      <c r="B15" s="50" t="s">
        <v>25</v>
      </c>
      <c r="C15" s="51">
        <v>25</v>
      </c>
      <c r="D15" s="52">
        <v>0</v>
      </c>
      <c r="E15" s="40">
        <v>437901.61</v>
      </c>
      <c r="F15" s="40">
        <v>431245.18</v>
      </c>
      <c r="G15" s="53" t="e">
        <f>#REF!*E15</f>
        <v>#REF!</v>
      </c>
      <c r="H15" s="53" t="e">
        <f>#REF!*F15</f>
        <v>#REF!</v>
      </c>
      <c r="I15" s="40">
        <v>0</v>
      </c>
      <c r="J15" s="40">
        <v>0</v>
      </c>
      <c r="K15" s="40">
        <v>0</v>
      </c>
      <c r="L15" s="40">
        <v>0</v>
      </c>
      <c r="M15" s="54"/>
    </row>
    <row r="16" spans="1:13" s="3" customFormat="1" ht="79.5" customHeight="1" x14ac:dyDescent="0.25">
      <c r="A16" s="10">
        <v>11</v>
      </c>
      <c r="B16" s="50" t="s">
        <v>41</v>
      </c>
      <c r="C16" s="51">
        <v>20</v>
      </c>
      <c r="D16" s="52">
        <v>0</v>
      </c>
      <c r="E16" s="40"/>
      <c r="F16" s="40"/>
      <c r="G16" s="53"/>
      <c r="H16" s="53"/>
      <c r="I16" s="40"/>
      <c r="J16" s="40"/>
      <c r="K16" s="40"/>
      <c r="L16" s="40"/>
      <c r="M16" s="54"/>
    </row>
    <row r="17" spans="1:13" s="3" customFormat="1" ht="79.5" customHeight="1" x14ac:dyDescent="0.25">
      <c r="A17" s="10">
        <v>12</v>
      </c>
      <c r="B17" s="50" t="s">
        <v>26</v>
      </c>
      <c r="C17" s="51">
        <v>35</v>
      </c>
      <c r="D17" s="52">
        <v>0</v>
      </c>
      <c r="E17" s="40">
        <v>529405.22</v>
      </c>
      <c r="F17" s="40">
        <v>485943.33</v>
      </c>
      <c r="G17" s="53" t="e">
        <f>#REF!*E17</f>
        <v>#REF!</v>
      </c>
      <c r="H17" s="53" t="e">
        <f>#REF!*F17</f>
        <v>#REF!</v>
      </c>
      <c r="I17" s="40">
        <v>0</v>
      </c>
      <c r="J17" s="40">
        <v>0</v>
      </c>
      <c r="K17" s="40">
        <v>0</v>
      </c>
      <c r="L17" s="40">
        <v>0</v>
      </c>
      <c r="M17" s="54"/>
    </row>
    <row r="18" spans="1:13" s="3" customFormat="1" ht="79.5" customHeight="1" x14ac:dyDescent="0.25">
      <c r="A18" s="10">
        <v>13</v>
      </c>
      <c r="B18" s="50" t="s">
        <v>47</v>
      </c>
      <c r="C18" s="51">
        <v>25</v>
      </c>
      <c r="D18" s="52">
        <v>0</v>
      </c>
      <c r="E18" s="40">
        <v>529405.22</v>
      </c>
      <c r="F18" s="40">
        <v>485943.33</v>
      </c>
      <c r="G18" s="53" t="e">
        <f>#REF!*E18</f>
        <v>#REF!</v>
      </c>
      <c r="H18" s="53" t="e">
        <f>#REF!*F18</f>
        <v>#REF!</v>
      </c>
      <c r="I18" s="40">
        <v>0</v>
      </c>
      <c r="J18" s="40">
        <v>0</v>
      </c>
      <c r="K18" s="40">
        <v>0</v>
      </c>
      <c r="L18" s="40">
        <v>0</v>
      </c>
      <c r="M18" s="54"/>
    </row>
    <row r="19" spans="1:13" s="3" customFormat="1" ht="109.5" customHeight="1" x14ac:dyDescent="0.25">
      <c r="A19" s="10">
        <v>14</v>
      </c>
      <c r="B19" s="50" t="s">
        <v>40</v>
      </c>
      <c r="C19" s="51">
        <v>20</v>
      </c>
      <c r="D19" s="52">
        <v>0</v>
      </c>
      <c r="E19" s="40">
        <v>529405.22</v>
      </c>
      <c r="F19" s="40">
        <v>485943.33</v>
      </c>
      <c r="G19" s="53" t="e">
        <f>#REF!*E19</f>
        <v>#REF!</v>
      </c>
      <c r="H19" s="53" t="e">
        <f>#REF!*F19</f>
        <v>#REF!</v>
      </c>
      <c r="I19" s="40">
        <v>0</v>
      </c>
      <c r="J19" s="40">
        <v>0</v>
      </c>
      <c r="K19" s="40">
        <v>0</v>
      </c>
      <c r="L19" s="40">
        <v>0</v>
      </c>
      <c r="M19" s="54"/>
    </row>
    <row r="20" spans="1:13" s="3" customFormat="1" ht="45.75" customHeight="1" x14ac:dyDescent="0.25">
      <c r="A20" s="10">
        <v>15</v>
      </c>
      <c r="B20" s="55" t="s">
        <v>52</v>
      </c>
      <c r="C20" s="51">
        <v>30</v>
      </c>
      <c r="D20" s="52">
        <v>0</v>
      </c>
      <c r="E20" s="41">
        <v>369783.3</v>
      </c>
      <c r="F20" s="41">
        <v>336940.78</v>
      </c>
      <c r="G20" s="56" t="e">
        <f>#REF!*E20</f>
        <v>#REF!</v>
      </c>
      <c r="H20" s="56" t="e">
        <f>#REF!*F20</f>
        <v>#REF!</v>
      </c>
      <c r="I20" s="40">
        <v>0</v>
      </c>
      <c r="J20" s="40">
        <v>0</v>
      </c>
      <c r="K20" s="41">
        <v>0</v>
      </c>
      <c r="L20" s="41">
        <v>0</v>
      </c>
      <c r="M20" s="54"/>
    </row>
    <row r="21" spans="1:13" s="3" customFormat="1" ht="62.25" customHeight="1" x14ac:dyDescent="0.25">
      <c r="A21" s="10">
        <v>16</v>
      </c>
      <c r="B21" s="50" t="s">
        <v>48</v>
      </c>
      <c r="C21" s="51">
        <v>25</v>
      </c>
      <c r="D21" s="52">
        <v>0</v>
      </c>
      <c r="E21" s="40">
        <v>135308.70000000001</v>
      </c>
      <c r="F21" s="40">
        <v>104397.03</v>
      </c>
      <c r="G21" s="53" t="e">
        <f>#REF!*E21</f>
        <v>#REF!</v>
      </c>
      <c r="H21" s="53" t="e">
        <f>#REF!*F21</f>
        <v>#REF!</v>
      </c>
      <c r="I21" s="40">
        <v>0</v>
      </c>
      <c r="J21" s="40">
        <v>0</v>
      </c>
      <c r="K21" s="40">
        <v>0</v>
      </c>
      <c r="L21" s="40">
        <v>0</v>
      </c>
      <c r="M21" s="54"/>
    </row>
    <row r="22" spans="1:13" s="3" customFormat="1" ht="45.75" customHeight="1" x14ac:dyDescent="0.25">
      <c r="A22" s="10">
        <v>17</v>
      </c>
      <c r="B22" s="50" t="s">
        <v>49</v>
      </c>
      <c r="C22" s="51">
        <v>24</v>
      </c>
      <c r="D22" s="52">
        <v>0</v>
      </c>
      <c r="E22" s="40">
        <v>202285.1</v>
      </c>
      <c r="F22" s="40">
        <v>197783.44</v>
      </c>
      <c r="G22" s="53" t="e">
        <f>#REF!*E22</f>
        <v>#REF!</v>
      </c>
      <c r="H22" s="53" t="e">
        <f>#REF!*F22</f>
        <v>#REF!</v>
      </c>
      <c r="I22" s="40">
        <v>0</v>
      </c>
      <c r="J22" s="40">
        <v>0</v>
      </c>
      <c r="K22" s="40">
        <v>0</v>
      </c>
      <c r="L22" s="40">
        <v>0</v>
      </c>
      <c r="M22" s="54"/>
    </row>
    <row r="23" spans="1:13" s="3" customFormat="1" ht="45.75" customHeight="1" x14ac:dyDescent="0.25">
      <c r="A23" s="10">
        <v>18</v>
      </c>
      <c r="B23" s="50" t="s">
        <v>34</v>
      </c>
      <c r="C23" s="51"/>
      <c r="D23" s="52"/>
      <c r="E23" s="40">
        <v>50.37</v>
      </c>
      <c r="F23" s="40">
        <v>48.95</v>
      </c>
      <c r="G23" s="53" t="e">
        <f>#REF!*E23</f>
        <v>#REF!</v>
      </c>
      <c r="H23" s="53" t="e">
        <f>#REF!*F23</f>
        <v>#REF!</v>
      </c>
      <c r="I23" s="40">
        <v>0</v>
      </c>
      <c r="J23" s="40">
        <v>0</v>
      </c>
      <c r="K23" s="40">
        <v>0</v>
      </c>
      <c r="L23" s="40">
        <v>0</v>
      </c>
      <c r="M23" s="54"/>
    </row>
    <row r="24" spans="1:13" s="3" customFormat="1" ht="45.75" customHeight="1" x14ac:dyDescent="0.25">
      <c r="A24" s="10">
        <v>19</v>
      </c>
      <c r="B24" s="57" t="s">
        <v>53</v>
      </c>
      <c r="C24" s="51">
        <v>327</v>
      </c>
      <c r="D24" s="52">
        <v>0</v>
      </c>
      <c r="E24" s="58"/>
      <c r="F24" s="58"/>
      <c r="G24" s="59"/>
      <c r="H24" s="59"/>
      <c r="I24" s="58"/>
      <c r="J24" s="58"/>
      <c r="K24" s="58"/>
      <c r="L24" s="58"/>
      <c r="M24" s="54"/>
    </row>
    <row r="25" spans="1:13" ht="15.75" x14ac:dyDescent="0.25">
      <c r="A25" s="10">
        <v>20</v>
      </c>
      <c r="B25" s="16" t="s">
        <v>51</v>
      </c>
      <c r="C25" s="51">
        <v>75</v>
      </c>
      <c r="D25" s="52">
        <v>0</v>
      </c>
    </row>
  </sheetData>
  <mergeCells count="13">
    <mergeCell ref="C2:C3"/>
    <mergeCell ref="A1:L1"/>
    <mergeCell ref="A2:A4"/>
    <mergeCell ref="B2:B4"/>
    <mergeCell ref="E2:E3"/>
    <mergeCell ref="G2:G3"/>
    <mergeCell ref="K2:K3"/>
    <mergeCell ref="F2:F3"/>
    <mergeCell ref="H2:H3"/>
    <mergeCell ref="D2:D3"/>
    <mergeCell ref="L2:L3"/>
    <mergeCell ref="I2:I3"/>
    <mergeCell ref="J2:J3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47" orientation="portrait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ГЗ на 2020г.</vt:lpstr>
      <vt:lpstr>ГЗ 2024</vt:lpstr>
      <vt:lpstr>Лист2</vt:lpstr>
      <vt:lpstr>Лист3</vt:lpstr>
      <vt:lpstr>Лист4</vt:lpstr>
      <vt:lpstr>Лист5</vt:lpstr>
      <vt:lpstr>'ГЗ 2024'!Заголовки_для_печати</vt:lpstr>
      <vt:lpstr>'ГЗ на 2020г.'!Заголовки_для_печати</vt:lpstr>
      <vt:lpstr>'ГЗ 2024'!Область_печати</vt:lpstr>
      <vt:lpstr>'ГЗ на 2020г.'!Область_печати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GEG</dc:creator>
  <cp:lastModifiedBy>user</cp:lastModifiedBy>
  <cp:lastPrinted>2024-04-05T07:38:16Z</cp:lastPrinted>
  <dcterms:created xsi:type="dcterms:W3CDTF">2013-12-11T13:22:20Z</dcterms:created>
  <dcterms:modified xsi:type="dcterms:W3CDTF">2024-11-07T12:34:47Z</dcterms:modified>
</cp:coreProperties>
</file>